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vbaProject.bin" ContentType="application/vnd.ms-office.vbaProject"/>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3.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ThisWorkbook" defaultThemeVersion="166925"/>
  <mc:AlternateContent xmlns:mc="http://schemas.openxmlformats.org/markup-compatibility/2006">
    <mc:Choice Requires="x15">
      <x15ac:absPath xmlns:x15ac="http://schemas.microsoft.com/office/spreadsheetml/2010/11/ac" url="C:\Users\TJHelmin\Documents\ArmorStart\280-RD001B-EN-P\"/>
    </mc:Choice>
  </mc:AlternateContent>
  <xr:revisionPtr revIDLastSave="0" documentId="13_ncr:1_{8CB36CA8-13FE-465E-BC2B-FBF68E2D9407}" xr6:coauthVersionLast="47" xr6:coauthVersionMax="47" xr10:uidLastSave="{00000000-0000-0000-0000-000000000000}"/>
  <workbookProtection workbookAlgorithmName="SHA-512" workbookHashValue="FSMKFE8GArzBTXMjjpfZB6pbOXSFvWNtsl0GZsSodMk5miOAPk45QQ3QLvE+agDhyPn5X1apkyqJ8v2+ljAAiA==" workbookSaltValue="DlE7m0i43eV/AVat5FxTuQ==" workbookSpinCount="100000" lockStructure="1"/>
  <bookViews>
    <workbookView xWindow="1230" yWindow="765" windowWidth="26145" windowHeight="16110" xr2:uid="{4A954869-0989-4E25-B5A7-C4F5CED3D1AF}"/>
  </bookViews>
  <sheets>
    <sheet name="Introduction" sheetId="6" r:id="rId1"/>
    <sheet name="Instructions" sheetId="7" r:id="rId2"/>
    <sheet name="Product Information" sheetId="3" r:id="rId3"/>
    <sheet name="Sheet1" sheetId="4" state="hidden" r:id="rId4"/>
    <sheet name="Summary of Changes" sheetId="8" r:id="rId5"/>
  </sheets>
  <externalReferences>
    <externalReference r:id="rId6"/>
    <externalReference r:id="rId7"/>
  </externalReferences>
  <definedNames>
    <definedName name="ADD_Dint_L63_Time" localSheetId="0">'[1]Ladder Instructions'!#REF!</definedName>
    <definedName name="ADD_Dint_L63_Time">'[1]Ladder Instructions'!#REF!</definedName>
    <definedName name="ADD_DINT_L75_Mem_20" localSheetId="0">'[1]Ladder Instructions'!#REF!</definedName>
    <definedName name="ADD_DINT_L75_Mem_20">'[1]Ladder Instructions'!#REF!</definedName>
    <definedName name="ADD_Dint_L75_STTime_20" localSheetId="0">'[1]Structured Text'!#REF!</definedName>
    <definedName name="ADD_Dint_L75_STTime_20">'[1]Structured Text'!#REF!</definedName>
    <definedName name="ADD_Dint_L75_Time_20" localSheetId="0">'[1]Ladder Instructions'!#REF!</definedName>
    <definedName name="ADD_Dint_L75_Time_20">'[1]Ladder Instructions'!#REF!</definedName>
    <definedName name="ADD_DINT_Mem" localSheetId="0">'[1]Ladder Instructions'!#REF!</definedName>
    <definedName name="ADD_DINT_Mem">'[1]Ladder Instructions'!#REF!</definedName>
    <definedName name="ADD_DINT_Mem_18">'[1]Ladder Instructions'!#REF!</definedName>
    <definedName name="ADD_Real_L63_Time">'[1]Ladder Instructions'!#REF!</definedName>
    <definedName name="ADD_Real_L75_Mem_20">'[1]Ladder Instructions'!#REF!</definedName>
    <definedName name="ADD_Real_L75_Time_20">'[1]Ladder Instructions'!#REF!</definedName>
    <definedName name="ADD_Real_Mem">'[1]Ladder Instructions'!#REF!</definedName>
    <definedName name="array_indexes" localSheetId="0">Introduction!#REF!</definedName>
    <definedName name="array_indexes">'[2]Introduction (2)'!#REF!</definedName>
    <definedName name="Array_Subscript_L75_Mem_20">#REF!</definedName>
    <definedName name="Array_Subscript_L75_Time_20">#REF!</definedName>
    <definedName name="ArrayTime">#REF!</definedName>
    <definedName name="Conv_Dint_Int">#REF!</definedName>
    <definedName name="Conv_Dint_Int_Mem">#REF!</definedName>
    <definedName name="Conv_Dint_Real">#REF!</definedName>
    <definedName name="Conv_Dint_Real_Mem">#REF!</definedName>
    <definedName name="Conv_Int_Dint">#REF!</definedName>
    <definedName name="Conv_Int_Dint_Mem">#REF!</definedName>
    <definedName name="Conv_Real_Dint">#REF!</definedName>
    <definedName name="Conv_Real_Dint_Mem">#REF!</definedName>
    <definedName name="CPT_L63_Time">'[1]Ladder Instructions'!#REF!</definedName>
    <definedName name="CPT_L75_Mem_20">'[1]Ladder Instructions'!#REF!</definedName>
    <definedName name="CPT_L75_Time_20">'[1]Ladder Instructions'!#REF!</definedName>
    <definedName name="CPT_Mem">'[1]Ladder Instructions'!#REF!</definedName>
    <definedName name="Data_Conversions" localSheetId="0">Introduction!#REF!</definedName>
    <definedName name="Data_Conversions">'[2]Introduction (2)'!#REF!</definedName>
    <definedName name="data_conversions_time" localSheetId="0">Introduction!#REF!</definedName>
    <definedName name="data_conversions_time">'[2]Introduction (2)'!#REF!</definedName>
    <definedName name="Function_Block_Elements" localSheetId="0">Introduction!#REF!</definedName>
    <definedName name="Function_Block_Elements">'[2]Introduction (2)'!#REF!</definedName>
    <definedName name="ladder_logic_instructions" localSheetId="0">Introduction!#REF!</definedName>
    <definedName name="ladder_logic_instructions">'[2]Introduction (2)'!#REF!</definedName>
    <definedName name="LadderInstructionTimes" localSheetId="0">Introduction!#REF!</definedName>
    <definedName name="LadderInstructionTimes">'[2]Introduction (2)'!#REF!</definedName>
    <definedName name="Motion_Tasks" localSheetId="0">Introduction!#REF!</definedName>
    <definedName name="Motion_Tasks">'[2]Introduction (2)'!#REF!</definedName>
    <definedName name="SFCs">[1]SFC!#REF!</definedName>
    <definedName name="structured_text_constructs" localSheetId="0">Introduction!#REF!</definedName>
    <definedName name="structured_text_constructs">'[2]Introduction (2)'!#REF!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 l="1"/>
  <c r="B11" i="4" l="1"/>
  <c r="B12" i="4" l="1"/>
  <c r="B10" i="4"/>
  <c r="E10" i="4" s="1"/>
  <c r="B9" i="4"/>
  <c r="C9" i="4" s="1"/>
  <c r="B8" i="4"/>
  <c r="E8" i="4" s="1"/>
  <c r="E7" i="4"/>
  <c r="B6" i="4"/>
  <c r="E6" i="4" s="1"/>
  <c r="B5" i="4"/>
  <c r="D5" i="4" s="1"/>
  <c r="B4" i="4"/>
  <c r="D4" i="4" s="1"/>
  <c r="B3" i="4"/>
  <c r="E3" i="4" s="1"/>
  <c r="D11" i="4"/>
  <c r="E12" i="4" l="1"/>
  <c r="C12" i="4"/>
  <c r="C4" i="4"/>
  <c r="C7" i="4"/>
  <c r="C5" i="4"/>
  <c r="E5" i="4"/>
  <c r="E4" i="4"/>
  <c r="E11" i="4"/>
  <c r="D8" i="4"/>
  <c r="E9" i="4"/>
  <c r="C3" i="4"/>
  <c r="C10" i="4"/>
  <c r="C6" i="4"/>
  <c r="D3" i="4"/>
  <c r="D6" i="4"/>
  <c r="D10" i="4"/>
  <c r="E13" i="4" l="1"/>
  <c r="E14" i="4" s="1"/>
  <c r="D13" i="4"/>
  <c r="C13" i="4"/>
  <c r="C14" i="4" s="1"/>
  <c r="D14" i="4" l="1"/>
  <c r="F42" i="3" s="1"/>
  <c r="B13" i="4"/>
  <c r="B14" i="4" l="1"/>
  <c r="F38" i="3" s="1"/>
  <c r="F41" i="3"/>
</calcChain>
</file>

<file path=xl/sharedStrings.xml><?xml version="1.0" encoding="utf-8"?>
<sst xmlns="http://schemas.openxmlformats.org/spreadsheetml/2006/main" count="90" uniqueCount="87">
  <si>
    <t>A1/A2</t>
  </si>
  <si>
    <t>A3/A2</t>
  </si>
  <si>
    <t>Inrush Current</t>
  </si>
  <si>
    <t>Steady State Current</t>
  </si>
  <si>
    <t># of Safety Inputs</t>
  </si>
  <si>
    <t># of Safety Outputs</t>
  </si>
  <si>
    <t xml:space="preserve">A1 Current </t>
  </si>
  <si>
    <t xml:space="preserve">A3 Current </t>
  </si>
  <si>
    <t>Total</t>
  </si>
  <si>
    <t>A3 use separate  SMPS from A1</t>
  </si>
  <si>
    <t>Discrete Input</t>
  </si>
  <si>
    <t>Discrete Output</t>
  </si>
  <si>
    <r>
      <t xml:space="preserve">Number of </t>
    </r>
    <r>
      <rPr>
        <u/>
        <sz val="11"/>
        <color theme="1"/>
        <rFont val="Calibri"/>
        <family val="2"/>
        <scheme val="minor"/>
      </rPr>
      <t>Starter</t>
    </r>
    <r>
      <rPr>
        <sz val="11"/>
        <color theme="1"/>
        <rFont val="Calibri"/>
        <family val="2"/>
        <scheme val="minor"/>
      </rPr>
      <t xml:space="preserve"> are safety version (281):</t>
    </r>
  </si>
  <si>
    <r>
      <t xml:space="preserve">Number of </t>
    </r>
    <r>
      <rPr>
        <u/>
        <sz val="11"/>
        <color theme="1"/>
        <rFont val="Calibri"/>
        <family val="2"/>
        <scheme val="minor"/>
      </rPr>
      <t xml:space="preserve">Drive </t>
    </r>
    <r>
      <rPr>
        <sz val="11"/>
        <color theme="1"/>
        <rFont val="Calibri"/>
        <family val="2"/>
        <scheme val="minor"/>
      </rPr>
      <t>are safety version (284):</t>
    </r>
  </si>
  <si>
    <t xml:space="preserve">Total Current </t>
  </si>
  <si>
    <t>Switched 24VDC control power A1</t>
  </si>
  <si>
    <t>Unswitched 24VDC control power A3</t>
  </si>
  <si>
    <t>How many ArmorStart start or drive start simutalneously? Please fill in the box below</t>
  </si>
  <si>
    <t xml:space="preserve">Please fill the percentage in the box. </t>
  </si>
  <si>
    <t>If Switched 24VDC Control Power A1 share the same source as Unswitched 24VDC Control Power A3;</t>
  </si>
  <si>
    <t>If Switched 24VDC Control Power A1 use and Unswitched 24VDC Control Power A3 use separate power supply;</t>
  </si>
  <si>
    <t># of Drive with EM brake</t>
  </si>
  <si>
    <t># of safety contactor</t>
  </si>
  <si>
    <t># of discrete Inputs</t>
  </si>
  <si>
    <t># of discrete Outputs</t>
  </si>
  <si>
    <t>buffer</t>
  </si>
  <si>
    <t>%</t>
  </si>
  <si>
    <t>Units</t>
  </si>
  <si>
    <t>EM brake (VFD 284,294 only)</t>
  </si>
  <si>
    <t>What's the total number of  ArmorStart LT and ArmorStart ST connected to the same power supply? Please fill in the box below</t>
  </si>
  <si>
    <t>Number of ArmorStart LT:</t>
  </si>
  <si>
    <t>Number of ArmorStart ST:</t>
  </si>
  <si>
    <t xml:space="preserve"># of AS LT Start Simutalneously </t>
  </si>
  <si>
    <t xml:space="preserve"># of AS ST Start Simutalneously </t>
  </si>
  <si>
    <t># of AS LT to hold</t>
  </si>
  <si>
    <t># of AS ST to hold</t>
  </si>
  <si>
    <t xml:space="preserve">A1/A2 </t>
  </si>
  <si>
    <t xml:space="preserve">A3/A2 </t>
  </si>
  <si>
    <t>Attributes 
(Unit Amps)</t>
  </si>
  <si>
    <t>Safety contactor</t>
  </si>
  <si>
    <t>ArmorStart ST (281,284)</t>
  </si>
  <si>
    <t>ArmorStart LT (290,291,294)</t>
  </si>
  <si>
    <t xml:space="preserve">Knowing ArmorStart LT Source Brake(EM) is an option, how many drives will use EM brake in the application? </t>
  </si>
  <si>
    <t xml:space="preserve">Knowing ArmorStart ST comes to equip Source Brake(EM), how many drives will use EM brake in the application? </t>
  </si>
  <si>
    <t xml:space="preserve">How many discrete inputs do you use in your application? </t>
  </si>
  <si>
    <t xml:space="preserve">How many discrete outputs do you use in your application? </t>
  </si>
  <si>
    <t>How many ArmorStart ST drives are safety version? Please fill in the box below</t>
  </si>
  <si>
    <t xml:space="preserve">How many single channel safety inputs do you use in your application? </t>
  </si>
  <si>
    <t xml:space="preserve">How many dual channel safety inputs do you use in your application? </t>
  </si>
  <si>
    <t xml:space="preserve">How many safety outputs do you use in your application? </t>
  </si>
  <si>
    <t xml:space="preserve">This calculation tool has added x% buffer for sizing power supply, how much extra buffer do you like to set for power supply? Please fill the percentage in the box. </t>
  </si>
  <si>
    <t>Does ArmorStart have functional safey? If yes, is it hardwired safety or integrated safety?</t>
  </si>
  <si>
    <t>Safety Output(281/284 ES/GS only)</t>
  </si>
  <si>
    <t>Safety Input(281/284 ES/GS only)</t>
  </si>
  <si>
    <t>How many ArmorStart LT are the VFD Version (294)?</t>
  </si>
  <si>
    <t>How many ArmorStart ST are the VFD Version (284)?</t>
  </si>
  <si>
    <t>ArmorStart 24V DC Auxiliary Power Calculation Reference Data</t>
  </si>
  <si>
    <t>About This Publication</t>
  </si>
  <si>
    <t>This publication provides current capacity sizing calculations for 24V DC control power supplies used on ArmorStart® ST and ArmorStart LT controllers. All of the computations in this calculator come from the companion document, ArmorStart 24V DC Control Power Design Application Guide, publication 280-AT004.</t>
  </si>
  <si>
    <t>For details about the computations performed in this calculator and for more information regarding 24V DC power supply implementation for ArmorStart controllers, see: 
ArmorStart 24V DC Control Power Design Application Guide, publication 280-AT004</t>
  </si>
  <si>
    <t>ArmorStart 24V DC Control Power Design Application Guide, publication</t>
  </si>
  <si>
    <t>280-AT004</t>
  </si>
  <si>
    <r>
      <rPr>
        <b/>
        <sz val="11"/>
        <rFont val="Arial"/>
        <family val="2"/>
      </rPr>
      <t>Important:</t>
    </r>
    <r>
      <rPr>
        <sz val="11"/>
        <rFont val="Arial"/>
        <family val="2"/>
      </rPr>
      <t xml:space="preserve"> Rockwell Automation is not responsible for any content or format changes made by other parties after downloading this spreadsheet file. The original file can be re-downloaded at any time. </t>
    </r>
  </si>
  <si>
    <r>
      <rPr>
        <b/>
        <sz val="11"/>
        <rFont val="Arial"/>
        <family val="2"/>
      </rPr>
      <t>TIP:</t>
    </r>
    <r>
      <rPr>
        <sz val="11"/>
        <rFont val="Arial"/>
        <family val="2"/>
      </rPr>
      <t xml:space="preserve"> When you search for information in a spreadsheet, set the search options to search the workbook, rather than the current sheet (tab).</t>
    </r>
  </si>
  <si>
    <t xml:space="preserve">Your comments help us serve your documentation needs better. If you have any suggestions on how to improve our content, complete the form at:
</t>
  </si>
  <si>
    <t>rok.auto/docfeedback</t>
  </si>
  <si>
    <t>Allen-Bradley, ArmorStart, expanding human possibility, and Rockwell Automation are trademarks of Rockwell Automation, Inc.
Trademarks not belonging to Rockwell Automation are property of their respective companies.</t>
  </si>
  <si>
    <t>280-RD001B-EN-P - February 2024</t>
  </si>
  <si>
    <t>Supersedes Publication 280-RD001A-EN-P - September 2022</t>
  </si>
  <si>
    <t>Copyright © 2024 Rockwell Automation Inc. All Rights Reserved. Printed in USA.</t>
  </si>
  <si>
    <t>Instructions</t>
  </si>
  <si>
    <r>
      <t>• If prompted a</t>
    </r>
    <r>
      <rPr>
        <sz val="14"/>
        <color rgb="FF000000"/>
        <rFont val="Arial"/>
        <family val="2"/>
      </rPr>
      <t>fter opening the file, be sure to enable Macros.</t>
    </r>
  </si>
  <si>
    <r>
      <t xml:space="preserve">• </t>
    </r>
    <r>
      <rPr>
        <sz val="14"/>
        <color rgb="FF000000"/>
        <rFont val="Arial"/>
        <family val="2"/>
      </rPr>
      <t>If there is data already entered in the Product Information tab, click on the "Clear All" button.</t>
    </r>
  </si>
  <si>
    <r>
      <t xml:space="preserve">• </t>
    </r>
    <r>
      <rPr>
        <sz val="14"/>
        <color rgb="FF000000"/>
        <rFont val="Arial"/>
        <family val="2"/>
      </rPr>
      <t>Enter the data requested in the Product Information tab in sequential order. Start with question 1 and continue up to question 11, in order.</t>
    </r>
  </si>
  <si>
    <r>
      <t xml:space="preserve">• </t>
    </r>
    <r>
      <rPr>
        <sz val="14"/>
        <color rgb="FF000000"/>
        <rFont val="Arial"/>
        <family val="2"/>
      </rPr>
      <t>If a question does not apply to your application, skip it.</t>
    </r>
  </si>
  <si>
    <r>
      <t xml:space="preserve">• </t>
    </r>
    <r>
      <rPr>
        <sz val="14"/>
        <color rgb="FF000000"/>
        <rFont val="Arial"/>
        <family val="2"/>
      </rPr>
      <t>Make sure to read the questions carefully so that the correct value is entered in each requested field.</t>
    </r>
  </si>
  <si>
    <r>
      <t xml:space="preserve">• </t>
    </r>
    <r>
      <rPr>
        <sz val="14"/>
        <color rgb="FF000000"/>
        <rFont val="Arial"/>
        <family val="2"/>
      </rPr>
      <t xml:space="preserve">If you discover that data was entered incorrectly in a previous field, the recommendation is to press the "Clear All" button and start over. Some warnings are present that indicate if the data entered in the answer fields is incorrect, for the questions in the Product Information tab. However, these warnings only work when the data is entered sequentially. So changing the data of a previously answered question may cause the warnings not to appear if a current question is answered incorrectly. </t>
    </r>
  </si>
  <si>
    <r>
      <t xml:space="preserve">• </t>
    </r>
    <r>
      <rPr>
        <sz val="14"/>
        <color rgb="FF000000"/>
        <rFont val="Arial"/>
        <family val="2"/>
      </rPr>
      <t>Current capacity is provided for the following scenarios at the bottom of the Product Information tab:</t>
    </r>
  </si>
  <si>
    <r>
      <t xml:space="preserve">• </t>
    </r>
    <r>
      <rPr>
        <sz val="14"/>
        <color rgb="FF000000"/>
        <rFont val="Arial"/>
        <family val="2"/>
      </rPr>
      <t>Switched (terminals A1 and A2) and Unswitched (terminals A3 and A2) - share the same power source</t>
    </r>
  </si>
  <si>
    <r>
      <t xml:space="preserve">• </t>
    </r>
    <r>
      <rPr>
        <sz val="14"/>
        <color rgb="FF000000"/>
        <rFont val="Arial"/>
        <family val="2"/>
      </rPr>
      <t>Switched (terminals A1 and A2) and Unswitched (terminals A3 and A2) - use separate power source</t>
    </r>
    <r>
      <rPr>
        <sz val="14"/>
        <color theme="1"/>
        <rFont val="Arial"/>
        <family val="2"/>
      </rPr>
      <t>s</t>
    </r>
  </si>
  <si>
    <t>Important</t>
  </si>
  <si>
    <t>This calculator is designed to assist you in sizing the 24V DC power supplies for ArmorStart LT and ArmorStart ST controllers. It is up to you to ensure that the data entered is accurate. You are responsible for the results obtained from this calculator and for selecting the correct power supplies for your application.</t>
  </si>
  <si>
    <t>Summary of Changes</t>
  </si>
  <si>
    <t>Date</t>
  </si>
  <si>
    <t>Changes</t>
  </si>
  <si>
    <t>February 2024</t>
  </si>
  <si>
    <t>Corrected calculation for safety outputs.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</si>
</sst>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i/>
      <sz val="11"/>
      <color theme="1"/>
      <name val="Calibri"/>
      <family val="2"/>
      <scheme val="minor"/>
    </font>
    <font>
      <i/>
      <sz val="12"/>
      <color theme="1"/>
      <name val="Calibri"/>
      <family val="2"/>
      <scheme val="minor"/>
    </font>
    <font>
      <u/>
      <sz val="11"/>
      <color theme="1"/>
      <name val="Calibri"/>
      <family val="2"/>
      <scheme val="minor"/>
    </font>
    <font>
      <i/>
      <sz val="12"/>
      <name val="Calibri"/>
      <family val="2"/>
      <scheme val="minor"/>
    </font>
    <font>
      <sz val="8"/>
      <color rgb="FF000000"/>
      <name val="Segoe UI"/>
      <family val="2"/>
    </font>
    <font>
      <sz val="11"/>
      <name val="Calibri"/>
      <family val="2"/>
      <scheme val="minor"/>
    </font>
    <font>
      <b/>
      <sz val="11"/>
      <color theme="1"/>
      <name val="Calibri"/>
      <family val="2"/>
      <scheme val="minor"/>
    </font>
    <font>
      <u/>
      <sz val="11"/>
      <color theme="10"/>
      <name val="Calibri"/>
      <family val="2"/>
      <scheme val="minor"/>
    </font>
    <font>
      <b/>
      <sz val="12"/>
      <name val="Arial"/>
      <family val="2"/>
    </font>
    <font>
      <b/>
      <sz val="24"/>
      <name val="Arial"/>
      <family val="2"/>
    </font>
    <font>
      <sz val="10"/>
      <name val="Arial"/>
      <family val="2"/>
    </font>
    <font>
      <b/>
      <sz val="10"/>
      <name val="Arial"/>
      <family val="2"/>
    </font>
    <font>
      <sz val="12"/>
      <name val="Arial"/>
      <family val="2"/>
    </font>
    <font>
      <b/>
      <sz val="14"/>
      <name val="Arial"/>
      <family val="2"/>
    </font>
    <font>
      <sz val="14"/>
      <name val="Arial"/>
      <family val="2"/>
    </font>
    <font>
      <u/>
      <sz val="14"/>
      <color theme="10"/>
      <name val="Arial"/>
      <family val="2"/>
    </font>
    <font>
      <b/>
      <sz val="11"/>
      <name val="Arial"/>
      <family val="2"/>
    </font>
    <font>
      <sz val="11"/>
      <name val="Arial"/>
      <family val="2"/>
    </font>
    <font>
      <u/>
      <sz val="11"/>
      <color theme="10"/>
      <name val="Arial"/>
      <family val="2"/>
    </font>
    <font>
      <b/>
      <sz val="14"/>
      <color rgb="FF000000"/>
      <name val="Arial"/>
      <family val="2"/>
    </font>
    <font>
      <sz val="14"/>
      <color theme="1"/>
      <name val="Arial"/>
      <family val="2"/>
    </font>
    <font>
      <sz val="14"/>
      <color rgb="FF00000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9" fillId="0" borderId="0">
      <alignment horizontal="left" vertical="top"/>
    </xf>
    <xf numFmtId="0" fontId="11" fillId="0" borderId="0">
      <alignment horizontal="left" vertical="top"/>
    </xf>
    <xf numFmtId="0" fontId="12" fillId="0" borderId="0">
      <alignment horizontal="left" vertical="top"/>
    </xf>
    <xf numFmtId="0" fontId="8"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horizontal="left" wrapText="1"/>
    </xf>
    <xf numFmtId="0" fontId="0" fillId="0" borderId="1" xfId="0" applyBorder="1"/>
    <xf numFmtId="0" fontId="0" fillId="0" borderId="2" xfId="0" applyBorder="1"/>
    <xf numFmtId="0" fontId="1" fillId="0" borderId="0" xfId="0" applyFont="1"/>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Alignment="1">
      <alignment horizontal="center" wrapText="1"/>
    </xf>
    <xf numFmtId="2" fontId="0" fillId="0" borderId="0" xfId="0" applyNumberFormat="1" applyAlignment="1">
      <alignment wrapText="1"/>
    </xf>
    <xf numFmtId="2" fontId="0" fillId="0" borderId="0" xfId="0" applyNumberFormat="1" applyAlignment="1">
      <alignment horizontal="center" wrapText="1"/>
    </xf>
    <xf numFmtId="0" fontId="0" fillId="0" borderId="3" xfId="0" applyBorder="1" applyAlignment="1">
      <alignment wrapText="1"/>
    </xf>
    <xf numFmtId="2" fontId="0" fillId="2" borderId="1" xfId="0" applyNumberFormat="1" applyFill="1" applyBorder="1"/>
    <xf numFmtId="0" fontId="0" fillId="0" borderId="3" xfId="0" applyBorder="1" applyAlignment="1">
      <alignment horizontal="center" wrapText="1"/>
    </xf>
    <xf numFmtId="0" fontId="6" fillId="0" borderId="3" xfId="0" applyFont="1" applyBorder="1" applyAlignment="1">
      <alignment horizontal="center" wrapText="1"/>
    </xf>
    <xf numFmtId="0" fontId="11" fillId="0" borderId="0" xfId="2">
      <alignment horizontal="left" vertical="top"/>
    </xf>
    <xf numFmtId="0" fontId="10" fillId="0" borderId="0" xfId="1" applyFont="1" applyAlignment="1">
      <alignment horizontal="left" vertical="center" wrapText="1"/>
    </xf>
    <xf numFmtId="0" fontId="12" fillId="0" borderId="0" xfId="3" applyAlignment="1">
      <alignment horizontal="left" vertical="top" wrapText="1"/>
    </xf>
    <xf numFmtId="0" fontId="13" fillId="0" borderId="0" xfId="2" applyFont="1" applyAlignment="1">
      <alignment horizontal="left" vertical="top" wrapText="1"/>
    </xf>
    <xf numFmtId="0" fontId="14" fillId="0" borderId="0" xfId="3" applyFont="1" applyAlignment="1">
      <alignment horizontal="left" vertical="center" wrapText="1"/>
    </xf>
    <xf numFmtId="0" fontId="15" fillId="0" borderId="7" xfId="2" applyFont="1" applyBorder="1" applyAlignment="1">
      <alignment vertical="top" wrapText="1"/>
    </xf>
    <xf numFmtId="0" fontId="16" fillId="0" borderId="7" xfId="4" applyFont="1" applyBorder="1" applyAlignment="1">
      <alignment vertical="top" wrapText="1"/>
    </xf>
    <xf numFmtId="0" fontId="15" fillId="0" borderId="0" xfId="2" applyFont="1" applyAlignment="1">
      <alignment vertical="top" wrapText="1"/>
    </xf>
    <xf numFmtId="0" fontId="18" fillId="0" borderId="0" xfId="2" applyFont="1">
      <alignment horizontal="left" vertical="top"/>
    </xf>
    <xf numFmtId="0" fontId="13" fillId="0" borderId="0" xfId="2" applyFont="1">
      <alignment horizontal="left" vertical="top"/>
    </xf>
    <xf numFmtId="0" fontId="11" fillId="0" borderId="8" xfId="2" applyBorder="1">
      <alignment horizontal="left" vertical="top"/>
    </xf>
    <xf numFmtId="0" fontId="11" fillId="0" borderId="0" xfId="2" applyAlignment="1">
      <alignment horizontal="right" vertical="top"/>
    </xf>
    <xf numFmtId="0" fontId="20" fillId="0" borderId="0" xfId="0" applyFont="1"/>
    <xf numFmtId="0" fontId="21" fillId="0" borderId="0" xfId="0" applyFont="1" applyAlignment="1">
      <alignment horizontal="left" vertical="center" indent="2"/>
    </xf>
    <xf numFmtId="0" fontId="21" fillId="0" borderId="0" xfId="0" applyFont="1" applyAlignment="1">
      <alignment horizontal="left" vertical="center" wrapText="1" indent="2"/>
    </xf>
    <xf numFmtId="0" fontId="21" fillId="0" borderId="0" xfId="0" applyFont="1" applyAlignment="1">
      <alignment horizontal="left" vertical="center" indent="7"/>
    </xf>
    <xf numFmtId="0" fontId="22" fillId="0" borderId="0" xfId="0" applyFont="1" applyAlignment="1">
      <alignment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left" vertical="top"/>
    </xf>
    <xf numFmtId="49" fontId="7" fillId="0" borderId="0" xfId="0" applyNumberFormat="1" applyFont="1" applyAlignment="1">
      <alignment horizontal="left" vertical="top"/>
    </xf>
    <xf numFmtId="49" fontId="0" fillId="0" borderId="0" xfId="0" applyNumberFormat="1" applyAlignment="1">
      <alignment horizontal="left" vertical="top"/>
    </xf>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0" fillId="0" borderId="0" xfId="0"/>
    <xf numFmtId="0" fontId="11" fillId="0" borderId="0" xfId="2">
      <alignment horizontal="left" vertical="top"/>
    </xf>
    <xf numFmtId="0" fontId="10" fillId="0" borderId="6" xfId="1" applyFont="1" applyBorder="1" applyAlignment="1">
      <alignment horizontal="left" vertical="center" wrapText="1"/>
    </xf>
    <xf numFmtId="0" fontId="14" fillId="0" borderId="6" xfId="3" applyFont="1" applyBorder="1" applyAlignment="1">
      <alignment horizontal="left" vertical="center" wrapText="1"/>
    </xf>
    <xf numFmtId="0" fontId="14" fillId="0" borderId="0" xfId="3" applyFont="1" applyAlignment="1">
      <alignment horizontal="left" vertical="center" wrapText="1"/>
    </xf>
    <xf numFmtId="0" fontId="14" fillId="0" borderId="8" xfId="3" applyFont="1" applyBorder="1" applyAlignment="1">
      <alignment horizontal="left" vertical="center" wrapText="1"/>
    </xf>
    <xf numFmtId="0" fontId="15" fillId="0" borderId="7" xfId="3" applyFont="1" applyBorder="1" applyAlignment="1">
      <alignment horizontal="left" vertical="top" wrapText="1"/>
    </xf>
    <xf numFmtId="0" fontId="15" fillId="0" borderId="8" xfId="2" applyFont="1" applyBorder="1" applyAlignment="1">
      <alignment vertical="top" wrapText="1"/>
    </xf>
    <xf numFmtId="0" fontId="15" fillId="0" borderId="7" xfId="2" applyFont="1" applyBorder="1" applyAlignment="1">
      <alignment vertical="top" wrapText="1"/>
    </xf>
    <xf numFmtId="0" fontId="0" fillId="0" borderId="7" xfId="0" applyBorder="1" applyAlignment="1">
      <alignment vertical="top" wrapText="1"/>
    </xf>
    <xf numFmtId="0" fontId="18" fillId="0" borderId="0" xfId="2" applyFont="1">
      <alignment horizontal="left" vertical="top"/>
    </xf>
    <xf numFmtId="0" fontId="18" fillId="0" borderId="0" xfId="2" applyFont="1" applyAlignment="1">
      <alignment horizontal="left" vertical="top" wrapText="1"/>
    </xf>
    <xf numFmtId="0" fontId="19" fillId="0" borderId="0" xfId="4" applyFont="1" applyAlignment="1">
      <alignment horizontal="left" vertical="top"/>
    </xf>
    <xf numFmtId="0" fontId="18" fillId="0" borderId="0" xfId="2" applyFont="1" applyAlignment="1">
      <alignment horizontal="left" vertical="center" wrapText="1"/>
    </xf>
    <xf numFmtId="0" fontId="15" fillId="0" borderId="0" xfId="2" applyFont="1" applyAlignment="1">
      <alignment horizontal="left"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wrapText="1"/>
    </xf>
    <xf numFmtId="0" fontId="7" fillId="0" borderId="0" xfId="0" applyFont="1" applyAlignment="1">
      <alignment horizontal="left" vertical="top"/>
    </xf>
  </cellXfs>
  <cellStyles count="5">
    <cellStyle name="H1   Heading 1st Level" xfId="1" xr:uid="{393662BB-2141-4888-9E33-AF7A40604496}"/>
    <cellStyle name="H2   Heading 2nd Level" xfId="3" xr:uid="{007FB857-00E4-4A3E-9E32-4DDFC1730BF8}"/>
    <cellStyle name="Hyperlink 2" xfId="4" xr:uid="{248A63ED-0B55-42CB-A898-5E56B6E66849}"/>
    <cellStyle name="Normal" xfId="0" builtinId="0"/>
    <cellStyle name="Normal 2" xfId="2" xr:uid="{E8058CB8-FDAD-4990-80B0-B26D22E54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1456267</xdr:colOff>
      <xdr:row>0</xdr:row>
      <xdr:rowOff>0</xdr:rowOff>
    </xdr:from>
    <xdr:ext cx="1934097" cy="619673"/>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C6AF8A70-1185-4511-946F-A3F681661A90}"/>
            </a:ext>
          </a:extLst>
        </xdr:cNvPr>
        <xdr:cNvPicPr>
          <a:picLocks noChangeAspect="1"/>
        </xdr:cNvPicPr>
      </xdr:nvPicPr>
      <xdr:blipFill>
        <a:blip xmlns:r="http://schemas.openxmlformats.org/officeDocument/2006/relationships" r:embed="rId1"/>
        <a:stretch>
          <a:fillRect/>
        </a:stretch>
      </xdr:blipFill>
      <xdr:spPr>
        <a:xfrm>
          <a:off x="11743267" y="0"/>
          <a:ext cx="1934097" cy="619673"/>
        </a:xfrm>
        <a:prstGeom prst="rect">
          <a:avLst/>
        </a:prstGeom>
      </xdr:spPr>
    </xdr:pic>
    <xdr:clientData/>
  </xdr:oneCellAnchor>
  <xdr:twoCellAnchor editAs="oneCell">
    <xdr:from>
      <xdr:col>0</xdr:col>
      <xdr:colOff>462643</xdr:colOff>
      <xdr:row>17</xdr:row>
      <xdr:rowOff>204106</xdr:rowOff>
    </xdr:from>
    <xdr:to>
      <xdr:col>5</xdr:col>
      <xdr:colOff>627842</xdr:colOff>
      <xdr:row>17</xdr:row>
      <xdr:rowOff>1676400</xdr:rowOff>
    </xdr:to>
    <xdr:pic>
      <xdr:nvPicPr>
        <xdr:cNvPr id="3" name="Picture 2" descr="A screenshot of a computer screen&#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643" y="5328556"/>
          <a:ext cx="8432899" cy="1472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20</xdr:row>
          <xdr:rowOff>0</xdr:rowOff>
        </xdr:from>
        <xdr:to>
          <xdr:col>2</xdr:col>
          <xdr:colOff>314325</xdr:colOff>
          <xdr:row>21</xdr:row>
          <xdr:rowOff>28575</xdr:rowOff>
        </xdr:to>
        <xdr:sp macro="" textlink="">
          <xdr:nvSpPr>
            <xdr:cNvPr id="3074" name="Option Button 2" descr="Hardwired Safety"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339966" mc:Ignorable="a14" a14:legacySpreadsheetColorIndex="57">
                <a:alpha val="75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Hardwired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9525</xdr:rowOff>
        </xdr:from>
        <xdr:to>
          <xdr:col>2</xdr:col>
          <xdr:colOff>314325</xdr:colOff>
          <xdr:row>22</xdr:row>
          <xdr:rowOff>38100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Network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38100</xdr:rowOff>
        </xdr:from>
        <xdr:to>
          <xdr:col>2</xdr:col>
          <xdr:colOff>314325</xdr:colOff>
          <xdr:row>23</xdr:row>
          <xdr:rowOff>19050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Safety</a:t>
              </a:r>
            </a:p>
          </xdr:txBody>
        </xdr:sp>
        <xdr:clientData/>
      </xdr:twoCellAnchor>
    </mc:Choice>
    <mc:Fallback/>
  </mc:AlternateContent>
  <xdr:twoCellAnchor>
    <xdr:from>
      <xdr:col>14</xdr:col>
      <xdr:colOff>11724</xdr:colOff>
      <xdr:row>1</xdr:row>
      <xdr:rowOff>5861</xdr:rowOff>
    </xdr:from>
    <xdr:to>
      <xdr:col>15</xdr:col>
      <xdr:colOff>498231</xdr:colOff>
      <xdr:row>2</xdr:row>
      <xdr:rowOff>222738</xdr:rowOff>
    </xdr:to>
    <xdr:sp macro="[0]!Clearcells" textlink="">
      <xdr:nvSpPr>
        <xdr:cNvPr id="2" name="Rectangle: Rounded Corners 1">
          <a:extLst>
            <a:ext uri="{FF2B5EF4-FFF2-40B4-BE49-F238E27FC236}">
              <a16:creationId xmlns:a16="http://schemas.microsoft.com/office/drawing/2014/main" id="{00000000-0008-0000-0200-000002000000}"/>
            </a:ext>
          </a:extLst>
        </xdr:cNvPr>
        <xdr:cNvSpPr/>
      </xdr:nvSpPr>
      <xdr:spPr>
        <a:xfrm>
          <a:off x="8528539" y="187569"/>
          <a:ext cx="1096107" cy="42203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Clear</a:t>
          </a:r>
          <a:r>
            <a:rPr lang="en-US" sz="1400" baseline="0"/>
            <a:t> All</a:t>
          </a:r>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ckwellautomation.sharepoint.com/sites/GSM_TechComm/Templates/Unified%20Templates/KB%20to%20LitLib/1756-RM087P-EN-P%20-%201768%20CompactLogix_Compact%20GuardLog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ockwellautomation.sharepoint.com/sites/ArmorStart525ProjectDevelopment2/Shared%20Documents/General/Tech%20Comm/Faults_Alarms_Events/35-RD002A-EN-P_final_draft_03_23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Design Considerations"/>
      <sheetName val="Ladder Instructions"/>
      <sheetName val="GSV SSV Attributes"/>
      <sheetName val="Function Block Diagrams"/>
      <sheetName val="SFC"/>
      <sheetName val="Structured Text"/>
      <sheetName val="Motion Planner"/>
      <sheetName val="Conversions"/>
      <sheetName val="Sheet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2)"/>
      <sheetName val="Introduction"/>
      <sheetName val="Event Codes_EDITED"/>
      <sheetName val="Summary of Change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iterature.rockwellautomation.com/idc/groups/literature/documents/at/280-at004_-en-p.pdf" TargetMode="External"/><Relationship Id="rId1" Type="http://schemas.openxmlformats.org/officeDocument/2006/relationships/hyperlink" Target="https://rok.auto/docfeedbac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3DD58-B534-4D4B-AD2C-5FAFCF0A17FC}">
  <sheetPr>
    <pageSetUpPr fitToPage="1"/>
  </sheetPr>
  <dimension ref="A1:I25"/>
  <sheetViews>
    <sheetView showGridLines="0" tabSelected="1" showRuler="0" zoomScaleNormal="100" zoomScalePageLayoutView="93" workbookViewId="0">
      <selection sqref="A1:I1"/>
    </sheetView>
  </sheetViews>
  <sheetFormatPr defaultColWidth="8.85546875" defaultRowHeight="12.75" x14ac:dyDescent="0.25"/>
  <cols>
    <col min="1" max="1" width="28" style="16" customWidth="1"/>
    <col min="2" max="3" width="15.7109375" style="16" customWidth="1"/>
    <col min="4" max="4" width="33.85546875" style="16" customWidth="1"/>
    <col min="5" max="5" width="30.7109375" style="16" customWidth="1"/>
    <col min="6" max="7" width="15.7109375" style="16" customWidth="1"/>
    <col min="8" max="8" width="20.7109375" style="16" customWidth="1"/>
    <col min="9" max="9" width="27.42578125" style="16" customWidth="1"/>
    <col min="10" max="16384" width="8.85546875" style="16"/>
  </cols>
  <sheetData>
    <row r="1" spans="1:9" ht="45" customHeight="1" x14ac:dyDescent="0.25">
      <c r="A1" s="45" t="s">
        <v>56</v>
      </c>
      <c r="B1" s="45"/>
      <c r="C1" s="45"/>
      <c r="D1" s="45"/>
      <c r="E1" s="45"/>
      <c r="F1" s="45"/>
      <c r="G1" s="45"/>
      <c r="H1" s="45"/>
      <c r="I1" s="45"/>
    </row>
    <row r="2" spans="1:9" ht="20.100000000000001" customHeight="1" x14ac:dyDescent="0.25">
      <c r="A2" s="17"/>
      <c r="B2" s="17"/>
      <c r="C2" s="17"/>
    </row>
    <row r="3" spans="1:9" ht="15" x14ac:dyDescent="0.25">
      <c r="A3" s="18"/>
      <c r="B3" s="19"/>
      <c r="D3" s="19"/>
      <c r="E3" s="19"/>
      <c r="F3" s="19"/>
      <c r="G3" s="19"/>
      <c r="H3" s="19"/>
      <c r="I3" s="19"/>
    </row>
    <row r="4" spans="1:9" ht="54.75" customHeight="1" x14ac:dyDescent="0.25">
      <c r="A4" s="46" t="s">
        <v>57</v>
      </c>
      <c r="B4" s="49" t="s">
        <v>58</v>
      </c>
      <c r="C4" s="49"/>
      <c r="D4" s="49"/>
      <c r="E4" s="49"/>
      <c r="F4" s="49"/>
      <c r="G4" s="49"/>
      <c r="H4" s="49"/>
      <c r="I4" s="49"/>
    </row>
    <row r="5" spans="1:9" ht="37.5" customHeight="1" x14ac:dyDescent="0.25">
      <c r="A5" s="47"/>
      <c r="B5" s="50" t="s">
        <v>59</v>
      </c>
      <c r="C5" s="50"/>
      <c r="D5" s="50"/>
      <c r="E5" s="50"/>
      <c r="F5" s="50"/>
      <c r="G5" s="50"/>
      <c r="H5" s="50"/>
      <c r="I5" s="50"/>
    </row>
    <row r="6" spans="1:9" ht="27.6" customHeight="1" x14ac:dyDescent="0.25">
      <c r="A6" s="48"/>
      <c r="B6" s="51" t="s">
        <v>60</v>
      </c>
      <c r="C6" s="52"/>
      <c r="D6" s="52"/>
      <c r="E6" s="52"/>
      <c r="F6" s="22" t="s">
        <v>61</v>
      </c>
      <c r="G6" s="21"/>
      <c r="H6" s="21"/>
      <c r="I6" s="21"/>
    </row>
    <row r="7" spans="1:9" ht="19.5" customHeight="1" x14ac:dyDescent="0.25">
      <c r="A7" s="20"/>
      <c r="B7" s="23"/>
      <c r="C7" s="23"/>
      <c r="D7" s="23"/>
      <c r="E7" s="23"/>
      <c r="F7" s="23"/>
      <c r="G7" s="23"/>
      <c r="H7" s="23"/>
      <c r="I7" s="23"/>
    </row>
    <row r="8" spans="1:9" ht="18" customHeight="1" x14ac:dyDescent="0.25">
      <c r="A8" s="43" t="s">
        <v>62</v>
      </c>
      <c r="B8" s="44"/>
      <c r="C8" s="44"/>
      <c r="D8" s="44"/>
      <c r="E8" s="44"/>
      <c r="F8" s="44"/>
      <c r="G8" s="44"/>
      <c r="H8" s="44"/>
      <c r="I8" s="44"/>
    </row>
    <row r="10" spans="1:9" ht="15" x14ac:dyDescent="0.25">
      <c r="A10" s="53" t="s">
        <v>63</v>
      </c>
      <c r="B10" s="44"/>
      <c r="C10" s="44"/>
      <c r="D10" s="44"/>
      <c r="E10" s="44"/>
      <c r="F10" s="44"/>
      <c r="G10" s="44"/>
      <c r="H10" s="44"/>
      <c r="I10" s="44"/>
    </row>
    <row r="11" spans="1:9" ht="14.25" x14ac:dyDescent="0.25">
      <c r="A11" s="24"/>
    </row>
    <row r="12" spans="1:9" ht="14.25" customHeight="1" x14ac:dyDescent="0.25">
      <c r="A12" s="54" t="s">
        <v>64</v>
      </c>
      <c r="B12" s="54"/>
      <c r="C12" s="54"/>
      <c r="D12" s="54"/>
      <c r="E12" s="54"/>
      <c r="F12" s="54"/>
      <c r="G12" s="55" t="s">
        <v>65</v>
      </c>
      <c r="H12" s="55"/>
    </row>
    <row r="13" spans="1:9" ht="14.25" customHeight="1" x14ac:dyDescent="0.25">
      <c r="A13" s="54"/>
      <c r="B13" s="54"/>
      <c r="C13" s="54"/>
      <c r="D13" s="54"/>
      <c r="E13" s="54"/>
      <c r="F13" s="54"/>
    </row>
    <row r="14" spans="1:9" ht="56.25" customHeight="1" x14ac:dyDescent="0.25">
      <c r="A14" s="56" t="s">
        <v>66</v>
      </c>
      <c r="B14" s="57"/>
      <c r="C14" s="57"/>
      <c r="D14" s="57"/>
      <c r="E14" s="57"/>
      <c r="F14" s="57"/>
      <c r="G14" s="57"/>
      <c r="H14" s="57"/>
      <c r="I14" s="57"/>
    </row>
    <row r="15" spans="1:9" ht="15" x14ac:dyDescent="0.25">
      <c r="A15" s="25"/>
    </row>
    <row r="18" spans="1:9" ht="180" customHeight="1" x14ac:dyDescent="0.25">
      <c r="A18" s="44"/>
      <c r="B18" s="44"/>
      <c r="C18" s="44"/>
      <c r="D18" s="44"/>
      <c r="E18" s="44"/>
      <c r="F18" s="44"/>
      <c r="G18" s="44"/>
      <c r="H18" s="44"/>
      <c r="I18" s="44"/>
    </row>
    <row r="21" spans="1:9" x14ac:dyDescent="0.25">
      <c r="A21" s="26"/>
      <c r="B21" s="26"/>
      <c r="C21" s="26"/>
      <c r="D21" s="26"/>
      <c r="E21" s="26"/>
      <c r="F21" s="26"/>
      <c r="G21" s="26"/>
      <c r="H21" s="26"/>
      <c r="I21" s="26"/>
    </row>
    <row r="24" spans="1:9" x14ac:dyDescent="0.25">
      <c r="A24" s="16" t="s">
        <v>67</v>
      </c>
    </row>
    <row r="25" spans="1:9" x14ac:dyDescent="0.25">
      <c r="A25" s="16" t="s">
        <v>68</v>
      </c>
      <c r="I25" s="27" t="s">
        <v>69</v>
      </c>
    </row>
  </sheetData>
  <sheetProtection algorithmName="SHA-512" hashValue="wDU0dArsCGIie2Z6wOU7l5IjsZh0+sK1cDf6KNo/uRDs/3EVJ903Hpfch9l82AUYb4SD6qAjJd2oQyTxRZUHEA==" saltValue="/GjDtRVRffQLikcgBz/eNg==" spinCount="100000" sheet="1" objects="1" scenarios="1"/>
  <mergeCells count="11">
    <mergeCell ref="A10:I10"/>
    <mergeCell ref="A12:F13"/>
    <mergeCell ref="G12:H12"/>
    <mergeCell ref="A14:I14"/>
    <mergeCell ref="A18:I18"/>
    <mergeCell ref="A8:I8"/>
    <mergeCell ref="A1:I1"/>
    <mergeCell ref="A4:A6"/>
    <mergeCell ref="B4:I4"/>
    <mergeCell ref="B5:I5"/>
    <mergeCell ref="B6:E6"/>
  </mergeCells>
  <hyperlinks>
    <hyperlink ref="G12:H12" r:id="rId1" display="rok.auto/docfeedback" xr:uid="{BB60E0CA-A376-46D6-9C75-9326D15D3128}"/>
    <hyperlink ref="F6" r:id="rId2" xr:uid="{9E5F9723-9F33-48C8-B46B-5E37FB79CAF5}"/>
  </hyperlinks>
  <pageMargins left="0.25" right="0.25" top="0.75" bottom="0.75" header="0.3" footer="0.3"/>
  <pageSetup paperSize="3" scale="63"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E7D75-1829-464B-8C8D-335DA436E00E}">
  <sheetPr>
    <pageSetUpPr fitToPage="1"/>
  </sheetPr>
  <dimension ref="A2:G14"/>
  <sheetViews>
    <sheetView workbookViewId="0">
      <selection activeCell="B5" sqref="B5:I5"/>
    </sheetView>
  </sheetViews>
  <sheetFormatPr defaultRowHeight="15" x14ac:dyDescent="0.25"/>
  <cols>
    <col min="1" max="1" width="207.28515625" style="33" customWidth="1"/>
    <col min="2" max="2" width="15.7109375" style="33" customWidth="1"/>
    <col min="3" max="3" width="34.42578125" style="34" customWidth="1"/>
    <col min="4" max="4" width="60" style="35" customWidth="1"/>
    <col min="5" max="5" width="60.7109375" style="35" customWidth="1"/>
    <col min="6" max="6" width="20.7109375" style="35" customWidth="1"/>
    <col min="7" max="7" width="20.7109375" style="36" customWidth="1"/>
  </cols>
  <sheetData>
    <row r="2" spans="1:7" ht="18" x14ac:dyDescent="0.25">
      <c r="A2" s="28" t="s">
        <v>70</v>
      </c>
      <c r="B2"/>
      <c r="C2"/>
      <c r="D2"/>
      <c r="E2"/>
      <c r="F2"/>
      <c r="G2"/>
    </row>
    <row r="3" spans="1:7" ht="18" x14ac:dyDescent="0.25">
      <c r="A3" s="29" t="s">
        <v>71</v>
      </c>
      <c r="B3"/>
      <c r="C3"/>
      <c r="D3"/>
      <c r="E3"/>
      <c r="F3"/>
      <c r="G3"/>
    </row>
    <row r="4" spans="1:7" ht="18" x14ac:dyDescent="0.25">
      <c r="A4" s="29" t="s">
        <v>72</v>
      </c>
      <c r="B4"/>
      <c r="C4"/>
      <c r="D4"/>
      <c r="E4"/>
      <c r="F4"/>
      <c r="G4"/>
    </row>
    <row r="5" spans="1:7" ht="18" x14ac:dyDescent="0.25">
      <c r="A5" s="29" t="s">
        <v>73</v>
      </c>
      <c r="B5"/>
      <c r="C5"/>
      <c r="D5"/>
      <c r="E5"/>
      <c r="F5"/>
      <c r="G5"/>
    </row>
    <row r="6" spans="1:7" ht="18" x14ac:dyDescent="0.25">
      <c r="A6" s="29" t="s">
        <v>74</v>
      </c>
      <c r="B6"/>
      <c r="C6"/>
      <c r="D6"/>
      <c r="E6"/>
      <c r="F6"/>
      <c r="G6"/>
    </row>
    <row r="7" spans="1:7" ht="18" x14ac:dyDescent="0.25">
      <c r="A7" s="29" t="s">
        <v>75</v>
      </c>
      <c r="B7"/>
      <c r="C7"/>
      <c r="D7"/>
      <c r="E7"/>
      <c r="F7"/>
      <c r="G7"/>
    </row>
    <row r="8" spans="1:7" ht="54" x14ac:dyDescent="0.25">
      <c r="A8" s="30" t="s">
        <v>76</v>
      </c>
      <c r="B8"/>
      <c r="C8"/>
      <c r="D8"/>
      <c r="E8"/>
      <c r="F8"/>
      <c r="G8"/>
    </row>
    <row r="9" spans="1:7" ht="18" x14ac:dyDescent="0.25">
      <c r="A9" s="29" t="s">
        <v>77</v>
      </c>
      <c r="B9"/>
      <c r="C9"/>
      <c r="D9"/>
      <c r="E9"/>
      <c r="F9"/>
      <c r="G9"/>
    </row>
    <row r="10" spans="1:7" ht="18" x14ac:dyDescent="0.25">
      <c r="A10" s="31" t="s">
        <v>78</v>
      </c>
      <c r="B10"/>
      <c r="C10"/>
      <c r="D10"/>
      <c r="E10"/>
      <c r="F10"/>
      <c r="G10"/>
    </row>
    <row r="11" spans="1:7" ht="18" x14ac:dyDescent="0.25">
      <c r="A11" s="31" t="s">
        <v>79</v>
      </c>
      <c r="B11"/>
      <c r="C11"/>
      <c r="D11"/>
      <c r="E11"/>
      <c r="F11"/>
      <c r="G11"/>
    </row>
    <row r="12" spans="1:7" x14ac:dyDescent="0.25">
      <c r="A12"/>
      <c r="B12"/>
      <c r="C12"/>
      <c r="D12"/>
      <c r="E12"/>
      <c r="F12"/>
      <c r="G12"/>
    </row>
    <row r="13" spans="1:7" ht="18" x14ac:dyDescent="0.25">
      <c r="A13" s="28" t="s">
        <v>80</v>
      </c>
      <c r="B13"/>
      <c r="C13"/>
      <c r="D13"/>
      <c r="E13"/>
      <c r="F13"/>
      <c r="G13"/>
    </row>
    <row r="14" spans="1:7" ht="36" x14ac:dyDescent="0.25">
      <c r="A14" s="32" t="s">
        <v>81</v>
      </c>
      <c r="B14"/>
      <c r="C14"/>
      <c r="D14"/>
      <c r="E14"/>
      <c r="F14"/>
      <c r="G14"/>
    </row>
  </sheetData>
  <sheetProtection algorithmName="SHA-512" hashValue="iV4ISSuvWmJFiVji4PKUnBPEgXCPCNZs7r1oY20FATVYvyNEu1u6+imZhVwyO/0o6OhF5S5Btm3woaLS8UxtOQ==" saltValue="9P798fCBE3PyqcND2RUN2Q==" spinCount="100000" sheet="1" objects="1" scenarios="1"/>
  <pageMargins left="0.7" right="0.7" top="0.75" bottom="0.75" header="0.3" footer="0.3"/>
  <pageSetup paperSize="17" scale="54"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23A1-4BA1-4BFF-A230-5AC7D33BD7ED}">
  <sheetPr codeName="Sheet1"/>
  <dimension ref="A2:N42"/>
  <sheetViews>
    <sheetView zoomScaleNormal="100" workbookViewId="0">
      <selection activeCell="B1" sqref="B1"/>
    </sheetView>
  </sheetViews>
  <sheetFormatPr defaultRowHeight="15" x14ac:dyDescent="0.25"/>
  <cols>
    <col min="1" max="1" width="4.7109375" style="40" customWidth="1"/>
    <col min="2" max="2" width="11.7109375" customWidth="1"/>
    <col min="14" max="14" width="9.85546875" customWidth="1"/>
  </cols>
  <sheetData>
    <row r="2" spans="1:14" ht="16.5" thickBot="1" x14ac:dyDescent="0.3">
      <c r="A2" s="40">
        <v>1</v>
      </c>
      <c r="B2" s="8" t="s">
        <v>29</v>
      </c>
    </row>
    <row r="3" spans="1:14" ht="18" customHeight="1" thickBot="1" x14ac:dyDescent="0.3">
      <c r="B3" t="s">
        <v>30</v>
      </c>
      <c r="H3" s="3"/>
      <c r="N3" s="1"/>
    </row>
    <row r="4" spans="1:14" ht="18" customHeight="1" thickBot="1" x14ac:dyDescent="0.3">
      <c r="B4" t="s">
        <v>31</v>
      </c>
      <c r="H4" s="3"/>
      <c r="N4" s="1"/>
    </row>
    <row r="6" spans="1:14" s="6" customFormat="1" ht="19.899999999999999" customHeight="1" thickBot="1" x14ac:dyDescent="0.3">
      <c r="A6" s="41">
        <v>2</v>
      </c>
      <c r="B6" s="7" t="s">
        <v>17</v>
      </c>
    </row>
    <row r="7" spans="1:14" ht="18" customHeight="1" thickBot="1" x14ac:dyDescent="0.3">
      <c r="B7" t="s">
        <v>30</v>
      </c>
      <c r="H7" s="3"/>
      <c r="N7" s="1"/>
    </row>
    <row r="8" spans="1:14" ht="18" customHeight="1" thickBot="1" x14ac:dyDescent="0.3">
      <c r="B8" t="s">
        <v>31</v>
      </c>
      <c r="H8" s="4"/>
      <c r="N8" s="1"/>
    </row>
    <row r="9" spans="1:14" ht="18" customHeight="1" thickBot="1" x14ac:dyDescent="0.3">
      <c r="N9" s="1"/>
    </row>
    <row r="10" spans="1:14" ht="16.5" thickBot="1" x14ac:dyDescent="0.3">
      <c r="A10" s="40">
        <v>3</v>
      </c>
      <c r="B10" s="7" t="s">
        <v>54</v>
      </c>
      <c r="H10" s="3"/>
    </row>
    <row r="11" spans="1:14" ht="16.5" thickBot="1" x14ac:dyDescent="0.3">
      <c r="B11" s="7" t="s">
        <v>55</v>
      </c>
      <c r="H11" s="3"/>
    </row>
    <row r="12" spans="1:14" ht="16.5" thickBot="1" x14ac:dyDescent="0.3">
      <c r="B12" s="7"/>
    </row>
    <row r="13" spans="1:14" ht="16.5" thickBot="1" x14ac:dyDescent="0.3">
      <c r="A13" s="40">
        <v>4</v>
      </c>
      <c r="B13" s="7" t="s">
        <v>42</v>
      </c>
      <c r="N13" s="3"/>
    </row>
    <row r="14" spans="1:14" ht="16.5" thickBot="1" x14ac:dyDescent="0.3">
      <c r="B14" s="7" t="s">
        <v>43</v>
      </c>
      <c r="N14" s="3"/>
    </row>
    <row r="15" spans="1:14" ht="16.5" thickBot="1" x14ac:dyDescent="0.3">
      <c r="B15" s="7"/>
    </row>
    <row r="16" spans="1:14" ht="16.5" thickBot="1" x14ac:dyDescent="0.3">
      <c r="A16" s="40">
        <v>5</v>
      </c>
      <c r="B16" s="7" t="s">
        <v>44</v>
      </c>
      <c r="H16" s="3"/>
    </row>
    <row r="17" spans="1:10" ht="15.75" thickBot="1" x14ac:dyDescent="0.3"/>
    <row r="18" spans="1:10" ht="16.5" thickBot="1" x14ac:dyDescent="0.3">
      <c r="A18" s="40">
        <v>6</v>
      </c>
      <c r="B18" s="7" t="s">
        <v>45</v>
      </c>
      <c r="H18" s="3"/>
    </row>
    <row r="20" spans="1:10" s="5" customFormat="1" ht="16.149999999999999" customHeight="1" x14ac:dyDescent="0.25">
      <c r="A20" s="42">
        <v>7</v>
      </c>
      <c r="B20" s="6" t="s">
        <v>51</v>
      </c>
    </row>
    <row r="24" spans="1:10" ht="16.5" thickBot="1" x14ac:dyDescent="0.3">
      <c r="A24" s="40">
        <v>8</v>
      </c>
      <c r="B24" s="7" t="s">
        <v>46</v>
      </c>
    </row>
    <row r="25" spans="1:10" ht="15.75" thickBot="1" x14ac:dyDescent="0.3">
      <c r="B25" t="s">
        <v>12</v>
      </c>
      <c r="H25" s="3"/>
    </row>
    <row r="26" spans="1:10" ht="15.75" thickBot="1" x14ac:dyDescent="0.3">
      <c r="B26" t="s">
        <v>13</v>
      </c>
      <c r="H26" s="4"/>
    </row>
    <row r="27" spans="1:10" ht="15.75" thickBot="1" x14ac:dyDescent="0.3"/>
    <row r="28" spans="1:10" ht="16.5" thickBot="1" x14ac:dyDescent="0.3">
      <c r="A28" s="40">
        <v>9</v>
      </c>
      <c r="B28" s="7" t="s">
        <v>47</v>
      </c>
      <c r="J28" s="3"/>
    </row>
    <row r="29" spans="1:10" ht="16.5" thickBot="1" x14ac:dyDescent="0.3">
      <c r="B29" s="7" t="s">
        <v>48</v>
      </c>
      <c r="J29" s="3"/>
    </row>
    <row r="30" spans="1:10" ht="15.75" thickBot="1" x14ac:dyDescent="0.3"/>
    <row r="31" spans="1:10" ht="16.5" thickBot="1" x14ac:dyDescent="0.3">
      <c r="A31" s="40">
        <v>10</v>
      </c>
      <c r="B31" s="7" t="s">
        <v>49</v>
      </c>
      <c r="H31" s="3"/>
    </row>
    <row r="32" spans="1:10" ht="15.75" x14ac:dyDescent="0.25">
      <c r="B32" s="7"/>
    </row>
    <row r="33" spans="1:9" ht="16.5" thickBot="1" x14ac:dyDescent="0.3">
      <c r="A33" s="40">
        <v>11</v>
      </c>
      <c r="B33" s="7" t="s">
        <v>50</v>
      </c>
    </row>
    <row r="34" spans="1:9" ht="16.5" thickBot="1" x14ac:dyDescent="0.3">
      <c r="B34" s="7" t="s">
        <v>18</v>
      </c>
      <c r="H34" s="3"/>
      <c r="I34" t="s">
        <v>26</v>
      </c>
    </row>
    <row r="35" spans="1:9" ht="15.75" x14ac:dyDescent="0.25">
      <c r="B35" s="7"/>
    </row>
    <row r="36" spans="1:9" ht="15.75" x14ac:dyDescent="0.25">
      <c r="B36" s="7"/>
    </row>
    <row r="37" spans="1:9" ht="15.75" thickBot="1" x14ac:dyDescent="0.3">
      <c r="B37" t="s">
        <v>19</v>
      </c>
    </row>
    <row r="38" spans="1:9" ht="15.75" thickBot="1" x14ac:dyDescent="0.3">
      <c r="B38" t="s">
        <v>14</v>
      </c>
      <c r="F38" s="13">
        <f>Sheet1!B14</f>
        <v>0</v>
      </c>
    </row>
    <row r="40" spans="1:9" ht="15.75" thickBot="1" x14ac:dyDescent="0.3">
      <c r="B40" t="s">
        <v>20</v>
      </c>
    </row>
    <row r="41" spans="1:9" ht="15.75" thickBot="1" x14ac:dyDescent="0.3">
      <c r="B41" t="s">
        <v>15</v>
      </c>
      <c r="F41" s="13">
        <f>Sheet1!C14</f>
        <v>0</v>
      </c>
    </row>
    <row r="42" spans="1:9" ht="15.75" thickBot="1" x14ac:dyDescent="0.3">
      <c r="B42" t="s">
        <v>16</v>
      </c>
      <c r="F42" s="13">
        <f>Sheet1!D14</f>
        <v>0</v>
      </c>
    </row>
  </sheetData>
  <dataValidations count="16">
    <dataValidation type="whole" allowBlank="1" showInputMessage="1" showErrorMessage="1" error="The number of ArmorStart ST starting continuously cannot be greater than the total number of ArmorStart ST entered in Question 1" sqref="H8" xr:uid="{282B32F2-DF3F-4864-9D59-2997660064DF}">
      <formula1>0</formula1>
      <formula2>H4</formula2>
    </dataValidation>
    <dataValidation type="whole" allowBlank="1" showInputMessage="1" showErrorMessage="1" error="The number of Discrete Inputs entered is exceeding the max possible number of Inputs if all the I/O was selected to be inputs. This based on the data entered in Question 1." sqref="H16" xr:uid="{32EBF22F-D790-432F-953E-21AEF241A473}">
      <formula1>0</formula1>
      <formula2>6*(H3+H4)</formula2>
    </dataValidation>
    <dataValidation type="whole" allowBlank="1" showInputMessage="1" showErrorMessage="1" error="The number of Discrete Onputs entered is exceeding the max possible number of Outputs based on the information entered in Question 1 and 5." sqref="H18" xr:uid="{AD0B536F-91B9-4F09-B25B-8074293E76BE}">
      <formula1>0</formula1>
      <formula2>IF(H16&gt;4*H4,(6*H4+2*H3)-(H16-4*H4),6*H4+2*H3)</formula2>
    </dataValidation>
    <dataValidation type="whole" allowBlank="1" showInputMessage="1" showErrorMessage="1" sqref="J22" xr:uid="{0A42C2C1-343F-491E-BB26-C6DF32F7E7BE}">
      <formula1>0</formula1>
      <formula2>H4</formula2>
    </dataValidation>
    <dataValidation type="whole" allowBlank="1" showInputMessage="1" showErrorMessage="1" error="The number of Single Channel Safety Inputs entered is exceeding the max possible number based on the data entered in Question 8 and the data entered for the amount of Dual Channel Safety Inputs being used." sqref="J28" xr:uid="{31274AE5-0C19-4B57-B275-9E44AD1ABD78}">
      <formula1>0</formula1>
      <formula2>2*(H25+H26)-2*J29</formula2>
    </dataValidation>
    <dataValidation type="whole" allowBlank="1" showInputMessage="1" showErrorMessage="1" error="The number of Dual Channel Safety Inputs entered is exceeding the max possible number based on the data entered in Question 8 and the data entered for the amount of Single Channel Safety Inputs being used." sqref="J29" xr:uid="{5CFFCF69-DA31-48CC-A4BE-17ABEB5A3535}">
      <formula1>0</formula1>
      <formula2>ROUNDDOWN((2*(H25+H26)-J28)/2,0)</formula2>
    </dataValidation>
    <dataValidation type="whole" allowBlank="1" showInputMessage="1" showErrorMessage="1" error="The number of Safety Outputs entered is exceeding the max possible number based on the data entered in Question 8." sqref="H31" xr:uid="{D27E81C3-43B6-43B5-B873-E69DB7A3D65B}">
      <formula1>0</formula1>
      <formula2>H25+H26</formula2>
    </dataValidation>
    <dataValidation type="decimal" allowBlank="1" showInputMessage="1" showErrorMessage="1" sqref="H34" xr:uid="{4E6A9BF2-8AB4-4F80-96F5-0F4F0141594C}">
      <formula1>0</formula1>
      <formula2>100</formula2>
    </dataValidation>
    <dataValidation type="whole" allowBlank="1" showInputMessage="1" showErrorMessage="1" sqref="N12 N15" xr:uid="{8EC0065D-79AC-40C1-B008-4574C6F858E8}">
      <formula1>0</formula1>
      <formula2>H5</formula2>
    </dataValidation>
    <dataValidation type="whole" allowBlank="1" showInputMessage="1" showErrorMessage="1" error="The number of ArmorStart ST VFD Version cannot be greater than the total number of ArmorStart ST entered in Question 1" sqref="H11" xr:uid="{8B0FD77C-CDA8-4AED-A611-8A153B002607}">
      <formula1>0</formula1>
      <formula2>H4</formula2>
    </dataValidation>
    <dataValidation type="whole" showInputMessage="1" showErrorMessage="1" error="The number of ArmorStart ST VFD (284) entered is exceeding the max possible number of VFD based on the data entered in Question 1 and the value entered for ArmorStart ST Starter version (281)." sqref="H26" xr:uid="{B07467BE-F4E0-4CDA-B9A4-905105387816}">
      <formula1>0</formula1>
      <formula2>IF(ISBLANK(H25),H4,H4-H25)</formula2>
    </dataValidation>
    <dataValidation type="whole" showInputMessage="1" showErrorMessage="1" error="The number of ArmorStart ST Starter (281) entered is exceeding the max possible number of Starter based on the data entered in Question 1 and the value entered for ArmorStart ST VFD version (284)." sqref="H25" xr:uid="{718DA987-407C-4079-87A3-C754FACFAD63}">
      <formula1>0</formula1>
      <formula2>IF(ISBLANK(H26),H4,H4-H26)</formula2>
    </dataValidation>
    <dataValidation type="whole" allowBlank="1" showInputMessage="1" showErrorMessage="1" error="The number of ArmorStart ST VFD Version with the Source Brake option cannot be greater than the number of ArmorStart ST VFD Version entered in Question 3" sqref="N14" xr:uid="{9A4E5EE9-0278-4F00-AC19-DF1A6F10A7CA}">
      <formula1>0</formula1>
      <formula2>H11</formula2>
    </dataValidation>
    <dataValidation type="whole" allowBlank="1" showInputMessage="1" showErrorMessage="1" error="The number of ArmorStart LT starting continuously cannot be greater than the total number of ArmorStart LT entered in Question 1" sqref="H7" xr:uid="{941FD9C0-8EDA-4275-A1A6-6D530EC2916D}">
      <formula1>0</formula1>
      <formula2>H3</formula2>
    </dataValidation>
    <dataValidation type="whole" allowBlank="1" showInputMessage="1" showErrorMessage="1" error="The number of ArmorStart LT VFD Version cannot be greater than the total number of ArmorStart LT entered in Question 1" sqref="H10" xr:uid="{429A404D-A237-4AFE-B9E7-C6684F72FA31}">
      <formula1>0</formula1>
      <formula2>H3</formula2>
    </dataValidation>
    <dataValidation type="whole" allowBlank="1" showInputMessage="1" showErrorMessage="1" error="The number of ArmorStart LT VFD Version with the Source Brake option cannot be greater than the number of ArmorStart LT VFD Version entered in Question 3" sqref="N13" xr:uid="{F9215238-CAE2-42E8-9C08-FD10F141BA72}">
      <formula1>0</formula1>
      <formula2>H10</formula2>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macro="[0]!HWSafetyAutofill" altText="Hardwired Safety">
                <anchor moveWithCells="1">
                  <from>
                    <xdr:col>1</xdr:col>
                    <xdr:colOff>38100</xdr:colOff>
                    <xdr:row>20</xdr:row>
                    <xdr:rowOff>0</xdr:rowOff>
                  </from>
                  <to>
                    <xdr:col>2</xdr:col>
                    <xdr:colOff>314325</xdr:colOff>
                    <xdr:row>21</xdr:row>
                    <xdr:rowOff>28575</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1</xdr:col>
                    <xdr:colOff>38100</xdr:colOff>
                    <xdr:row>21</xdr:row>
                    <xdr:rowOff>9525</xdr:rowOff>
                  </from>
                  <to>
                    <xdr:col>2</xdr:col>
                    <xdr:colOff>314325</xdr:colOff>
                    <xdr:row>22</xdr:row>
                    <xdr:rowOff>38100</xdr:rowOff>
                  </to>
                </anchor>
              </controlPr>
            </control>
          </mc:Choice>
        </mc:AlternateContent>
        <mc:AlternateContent xmlns:mc="http://schemas.openxmlformats.org/markup-compatibility/2006">
          <mc:Choice Requires="x14">
            <control shapeId="3076" r:id="rId6" name="Option Button 4">
              <controlPr defaultSize="0" autoFill="0" autoLine="0" autoPict="0" macro="[0]!NoSafetyAutofill">
                <anchor moveWithCells="1">
                  <from>
                    <xdr:col>1</xdr:col>
                    <xdr:colOff>28575</xdr:colOff>
                    <xdr:row>22</xdr:row>
                    <xdr:rowOff>38100</xdr:rowOff>
                  </from>
                  <to>
                    <xdr:col>2</xdr:col>
                    <xdr:colOff>314325</xdr:colOff>
                    <xdr:row>23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B1B2C-6058-4A2D-9110-F5A7479DD961}">
  <sheetPr codeName="Sheet3"/>
  <dimension ref="A1:K15"/>
  <sheetViews>
    <sheetView workbookViewId="0">
      <selection activeCell="B14" sqref="B14"/>
    </sheetView>
  </sheetViews>
  <sheetFormatPr defaultRowHeight="15" x14ac:dyDescent="0.25"/>
  <cols>
    <col min="1" max="1" width="23.28515625" customWidth="1"/>
    <col min="2" max="2" width="10.5703125" customWidth="1"/>
    <col min="5" max="5" width="13.7109375" customWidth="1"/>
    <col min="7" max="7" width="19" customWidth="1"/>
    <col min="8" max="8" width="22.7109375" customWidth="1"/>
    <col min="9" max="9" width="14" customWidth="1"/>
    <col min="10" max="10" width="12.7109375" customWidth="1"/>
    <col min="11" max="11" width="16.140625" customWidth="1"/>
  </cols>
  <sheetData>
    <row r="1" spans="1:11" ht="45" x14ac:dyDescent="0.25">
      <c r="A1" s="1"/>
      <c r="B1" s="1"/>
      <c r="C1" s="9"/>
      <c r="D1" s="2"/>
      <c r="E1" s="2" t="s">
        <v>9</v>
      </c>
      <c r="F1" s="9"/>
      <c r="G1" s="58" t="s">
        <v>38</v>
      </c>
      <c r="H1" s="60" t="s">
        <v>40</v>
      </c>
      <c r="I1" s="60"/>
      <c r="J1" s="60" t="s">
        <v>41</v>
      </c>
      <c r="K1" s="60"/>
    </row>
    <row r="2" spans="1:11" ht="30" x14ac:dyDescent="0.25">
      <c r="A2" s="1"/>
      <c r="B2" s="1" t="s">
        <v>27</v>
      </c>
      <c r="C2" s="9" t="s">
        <v>6</v>
      </c>
      <c r="D2" s="9" t="s">
        <v>7</v>
      </c>
      <c r="E2" s="9" t="s">
        <v>7</v>
      </c>
      <c r="F2" s="9"/>
      <c r="G2" s="59"/>
      <c r="H2" s="14" t="s">
        <v>0</v>
      </c>
      <c r="I2" s="14" t="s">
        <v>1</v>
      </c>
      <c r="J2" s="14" t="s">
        <v>36</v>
      </c>
      <c r="K2" s="14" t="s">
        <v>37</v>
      </c>
    </row>
    <row r="3" spans="1:11" ht="30" x14ac:dyDescent="0.25">
      <c r="A3" s="1" t="s">
        <v>32</v>
      </c>
      <c r="B3" s="1">
        <f>'Product Information'!H7</f>
        <v>0</v>
      </c>
      <c r="C3" s="9">
        <f>$B$3*$J$3</f>
        <v>0</v>
      </c>
      <c r="D3" s="9">
        <f>$B$3*$K$3</f>
        <v>0</v>
      </c>
      <c r="E3" s="9">
        <f>B3*$T$3</f>
        <v>0</v>
      </c>
      <c r="F3" s="9"/>
      <c r="G3" s="12" t="s">
        <v>2</v>
      </c>
      <c r="H3" s="14">
        <v>1.0900000000000001</v>
      </c>
      <c r="I3" s="14">
        <v>0.3</v>
      </c>
      <c r="J3" s="14">
        <v>0.45</v>
      </c>
      <c r="K3" s="14">
        <v>0.45</v>
      </c>
    </row>
    <row r="4" spans="1:11" ht="30" x14ac:dyDescent="0.25">
      <c r="A4" s="1" t="s">
        <v>33</v>
      </c>
      <c r="B4" s="1">
        <f>'Product Information'!H8</f>
        <v>0</v>
      </c>
      <c r="C4" s="9">
        <f>$B$4*$H$3</f>
        <v>0</v>
      </c>
      <c r="D4" s="9">
        <f>$B$4*$I$3</f>
        <v>0</v>
      </c>
      <c r="E4" s="9">
        <f>B4*$Q$3</f>
        <v>0</v>
      </c>
      <c r="F4" s="9"/>
      <c r="G4" s="12" t="s">
        <v>3</v>
      </c>
      <c r="H4" s="14">
        <v>0.23</v>
      </c>
      <c r="I4" s="14">
        <v>0.3</v>
      </c>
      <c r="J4" s="14">
        <v>0.125</v>
      </c>
      <c r="K4" s="14">
        <v>0.15</v>
      </c>
    </row>
    <row r="5" spans="1:11" ht="30" x14ac:dyDescent="0.25">
      <c r="A5" s="1" t="s">
        <v>34</v>
      </c>
      <c r="B5" s="1">
        <f>'Product Information'!H3-'Product Information'!H7</f>
        <v>0</v>
      </c>
      <c r="C5" s="9">
        <f>$B$5*$J$4</f>
        <v>0</v>
      </c>
      <c r="D5" s="9">
        <f>$B$5*$K$4</f>
        <v>0</v>
      </c>
      <c r="E5" s="9">
        <f>B5*$T$4</f>
        <v>0</v>
      </c>
      <c r="F5" s="9"/>
      <c r="G5" s="12" t="s">
        <v>28</v>
      </c>
      <c r="H5" s="14">
        <v>0.125</v>
      </c>
      <c r="I5" s="14">
        <v>0</v>
      </c>
      <c r="J5" s="14">
        <v>0.125</v>
      </c>
      <c r="K5" s="14">
        <v>0</v>
      </c>
    </row>
    <row r="6" spans="1:11" x14ac:dyDescent="0.25">
      <c r="A6" s="1" t="s">
        <v>35</v>
      </c>
      <c r="B6" s="1">
        <f>'Product Information'!H4-'Product Information'!H8</f>
        <v>0</v>
      </c>
      <c r="C6" s="9">
        <f>$B$6*$H$4</f>
        <v>0</v>
      </c>
      <c r="D6" s="9">
        <f>$B$6*$I$4</f>
        <v>0</v>
      </c>
      <c r="E6" s="9">
        <f>B6*$Q$4</f>
        <v>0</v>
      </c>
      <c r="F6" s="9"/>
      <c r="G6" s="12" t="s">
        <v>10</v>
      </c>
      <c r="H6" s="14">
        <v>0</v>
      </c>
      <c r="I6" s="14">
        <v>0.05</v>
      </c>
      <c r="J6" s="14">
        <v>0</v>
      </c>
      <c r="K6" s="14">
        <v>0.05</v>
      </c>
    </row>
    <row r="7" spans="1:11" x14ac:dyDescent="0.25">
      <c r="A7" s="1" t="s">
        <v>21</v>
      </c>
      <c r="B7" s="1">
        <f>'Product Information'!N13+'Product Information'!N14</f>
        <v>0</v>
      </c>
      <c r="C7" s="9">
        <f>$B$7*$H$5</f>
        <v>0</v>
      </c>
      <c r="D7" s="9">
        <v>0</v>
      </c>
      <c r="E7" s="9">
        <f>B7*T5</f>
        <v>0</v>
      </c>
      <c r="F7" s="9"/>
      <c r="G7" s="12" t="s">
        <v>11</v>
      </c>
      <c r="H7" s="14">
        <v>0.5</v>
      </c>
      <c r="I7" s="14">
        <v>0</v>
      </c>
      <c r="J7" s="14">
        <v>0.5</v>
      </c>
      <c r="K7" s="14">
        <v>0</v>
      </c>
    </row>
    <row r="8" spans="1:11" x14ac:dyDescent="0.25">
      <c r="A8" s="1" t="s">
        <v>23</v>
      </c>
      <c r="B8" s="1">
        <f>'Product Information'!H16</f>
        <v>0</v>
      </c>
      <c r="C8" s="9">
        <v>0</v>
      </c>
      <c r="D8" s="9">
        <f>$B$8*$I$6</f>
        <v>0</v>
      </c>
      <c r="E8" s="9">
        <f>B8*T10</f>
        <v>0</v>
      </c>
      <c r="F8" s="9"/>
      <c r="G8" s="12" t="s">
        <v>39</v>
      </c>
      <c r="H8" s="14">
        <v>0.125</v>
      </c>
      <c r="I8" s="14">
        <v>2E-3</v>
      </c>
      <c r="J8" s="14">
        <v>0</v>
      </c>
      <c r="K8" s="14">
        <v>0</v>
      </c>
    </row>
    <row r="9" spans="1:11" ht="45" x14ac:dyDescent="0.25">
      <c r="A9" s="1" t="s">
        <v>24</v>
      </c>
      <c r="B9" s="1">
        <f>'Product Information'!H18</f>
        <v>0</v>
      </c>
      <c r="C9" s="9">
        <f>$B$9*$H$7</f>
        <v>0</v>
      </c>
      <c r="D9" s="9">
        <v>0</v>
      </c>
      <c r="E9" s="9">
        <f>B9*T8</f>
        <v>0</v>
      </c>
      <c r="F9" s="9"/>
      <c r="G9" s="12" t="s">
        <v>53</v>
      </c>
      <c r="H9" s="14">
        <v>0</v>
      </c>
      <c r="I9" s="15">
        <v>2E-3</v>
      </c>
      <c r="J9" s="14">
        <v>0</v>
      </c>
      <c r="K9" s="14">
        <v>0</v>
      </c>
    </row>
    <row r="10" spans="1:11" ht="45" x14ac:dyDescent="0.25">
      <c r="A10" s="1" t="s">
        <v>22</v>
      </c>
      <c r="B10" s="1">
        <f>'Product Information'!H25*1+'Product Information'!H26*2</f>
        <v>0</v>
      </c>
      <c r="C10" s="9">
        <f>$B$10*$H$8</f>
        <v>0</v>
      </c>
      <c r="D10" s="9">
        <f>$B$10*$I$8</f>
        <v>0</v>
      </c>
      <c r="E10" s="9">
        <f>B10*T6</f>
        <v>0</v>
      </c>
      <c r="F10" s="9"/>
      <c r="G10" s="12" t="s">
        <v>52</v>
      </c>
      <c r="H10" s="14">
        <v>1</v>
      </c>
      <c r="I10" s="14">
        <v>0</v>
      </c>
      <c r="J10" s="14">
        <v>0</v>
      </c>
      <c r="K10" s="14">
        <v>0</v>
      </c>
    </row>
    <row r="11" spans="1:11" x14ac:dyDescent="0.25">
      <c r="A11" s="1" t="s">
        <v>4</v>
      </c>
      <c r="B11" s="1">
        <f>'Product Information'!J28+'Product Information'!J29*2</f>
        <v>0</v>
      </c>
      <c r="C11" s="9">
        <v>0</v>
      </c>
      <c r="D11" s="9">
        <f>$B$11*$I$9</f>
        <v>0</v>
      </c>
      <c r="E11" s="9">
        <f>B11*T9</f>
        <v>0</v>
      </c>
      <c r="F11" s="9"/>
      <c r="G11" s="9"/>
      <c r="H11" s="9"/>
      <c r="I11" s="9"/>
      <c r="J11" s="9"/>
      <c r="K11" s="9"/>
    </row>
    <row r="12" spans="1:11" x14ac:dyDescent="0.25">
      <c r="A12" s="1" t="s">
        <v>5</v>
      </c>
      <c r="B12" s="1">
        <f>'Product Information'!H31</f>
        <v>0</v>
      </c>
      <c r="C12" s="9">
        <f>B12*H10</f>
        <v>0</v>
      </c>
      <c r="D12" s="9">
        <v>0</v>
      </c>
      <c r="E12" s="9">
        <f>B12*T11</f>
        <v>0</v>
      </c>
      <c r="F12" s="9"/>
      <c r="G12" s="9"/>
      <c r="H12" s="9"/>
      <c r="I12" s="9"/>
      <c r="J12" s="9"/>
      <c r="K12" s="9"/>
    </row>
    <row r="13" spans="1:11" x14ac:dyDescent="0.25">
      <c r="A13" s="1" t="s">
        <v>8</v>
      </c>
      <c r="B13" s="10">
        <f>C13+D13</f>
        <v>0</v>
      </c>
      <c r="C13" s="11">
        <f>SUM(C3:C12)</f>
        <v>0</v>
      </c>
      <c r="D13" s="11">
        <f>SUM(D3:D12)</f>
        <v>0</v>
      </c>
      <c r="E13" s="11">
        <f>SUM(E3:E12)</f>
        <v>0</v>
      </c>
      <c r="F13" s="9"/>
      <c r="G13" s="9"/>
      <c r="H13" s="9"/>
      <c r="I13" s="9"/>
      <c r="J13" s="9"/>
      <c r="K13" s="9"/>
    </row>
    <row r="14" spans="1:11" x14ac:dyDescent="0.25">
      <c r="A14" s="1" t="s">
        <v>25</v>
      </c>
      <c r="B14" s="10">
        <f>C14+D14</f>
        <v>0</v>
      </c>
      <c r="C14" s="10">
        <f>C13*(1+'Product Information'!$H$34/100)</f>
        <v>0</v>
      </c>
      <c r="D14" s="10">
        <f>D13*(1+'Product Information'!$H$34/100)</f>
        <v>0</v>
      </c>
      <c r="E14" s="10">
        <f>E13*(1+'Product Information'!$H$34/100)</f>
        <v>0</v>
      </c>
      <c r="F14" s="9"/>
      <c r="G14" s="9"/>
      <c r="H14" s="9"/>
      <c r="I14" s="9"/>
      <c r="J14" s="9"/>
      <c r="K14" s="9"/>
    </row>
    <row r="15" spans="1:11" x14ac:dyDescent="0.25">
      <c r="A15" s="1"/>
      <c r="B15" s="1">
        <v>0.11</v>
      </c>
      <c r="C15" s="9"/>
      <c r="D15" s="9"/>
      <c r="E15" s="9"/>
      <c r="F15" s="9"/>
      <c r="G15" s="9"/>
      <c r="H15" s="9"/>
      <c r="I15" s="9"/>
      <c r="J15" s="9"/>
      <c r="K15" s="9"/>
    </row>
  </sheetData>
  <mergeCells count="3">
    <mergeCell ref="G1:G2"/>
    <mergeCell ref="H1:I1"/>
    <mergeCell ref="J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B18A-43DC-4163-9D2F-44DFB917BD8F}">
  <sheetPr>
    <pageSetUpPr fitToPage="1"/>
  </sheetPr>
  <dimension ref="A2:B6"/>
  <sheetViews>
    <sheetView workbookViewId="0">
      <selection activeCell="B26" sqref="B26"/>
    </sheetView>
  </sheetViews>
  <sheetFormatPr defaultRowHeight="15" x14ac:dyDescent="0.25"/>
  <cols>
    <col min="1" max="1" width="18.7109375" style="39" customWidth="1"/>
    <col min="2" max="2" width="53.28515625" style="35" customWidth="1"/>
  </cols>
  <sheetData>
    <row r="2" spans="1:2" x14ac:dyDescent="0.25">
      <c r="A2" s="61" t="s">
        <v>82</v>
      </c>
      <c r="B2" s="61"/>
    </row>
    <row r="4" spans="1:2" x14ac:dyDescent="0.25">
      <c r="A4" s="38" t="s">
        <v>83</v>
      </c>
      <c r="B4" s="37" t="s">
        <v>84</v>
      </c>
    </row>
    <row r="6" spans="1:2" x14ac:dyDescent="0.25">
      <c r="A6" s="39" t="s">
        <v>85</v>
      </c>
      <c r="B6" s="35" t="s">
        <v>86</v>
      </c>
    </row>
  </sheetData>
  <sheetProtection algorithmName="SHA-512" hashValue="BfUwHkhSsKss0yPU7PtyCf5//0uCTr46aHbVaO8c0C/fmEuLCc7ULls9bOKkyz9Cg3zrBSgmqLTW1o13nXIrFg==" saltValue="tsCHh36dbYvBuGlhdbOU4Q==" spinCount="100000" sheet="1" objects="1" scenarios="1"/>
  <mergeCells count="1">
    <mergeCell ref="A2:B2"/>
  </mergeCells>
  <pageMargins left="0.7" right="0.7" top="0.75" bottom="0.75" header="0.3" footer="0.3"/>
  <pageSetup paperSize="1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_x0020_Number xmlns="abbdcb3d-099a-4938-9716-09002f94320e">280-RD001B-EN-P</Pub_x0020_Number>
    <Web_x0020_Viewable_x0020_File xmlns="abbdcb3d-099a-4938-9716-09002f94320e">true</Web_x0020_Viewable_x0020_File>
    <_dlc_DocId xmlns="47c87bbf-09cc-4240-9732-2de2d2a31a55">X5CRWDN33DVV-118087910-155002</_dlc_DocId>
    <_dlc_DocIdUrl xmlns="47c87bbf-09cc-4240-9732-2de2d2a31a55">
      <Url>https://rockwellautomation.sharepoint.com/teams/DocMan_Other_Publications/_layouts/15/DocIdRedir.aspx?ID=X5CRWDN33DVV-118087910-155002</Url>
      <Description>X5CRWDN33DVV-118087910-155002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42C662B6EFA442B8D324D391AC72D4" ma:contentTypeVersion="13" ma:contentTypeDescription="Create a new document." ma:contentTypeScope="" ma:versionID="267aeb28e50be70a3e6635e52c0f1b15">
  <xsd:schema xmlns:xsd="http://www.w3.org/2001/XMLSchema" xmlns:xs="http://www.w3.org/2001/XMLSchema" xmlns:p="http://schemas.microsoft.com/office/2006/metadata/properties" xmlns:ns2="47c87bbf-09cc-4240-9732-2de2d2a31a55" xmlns:ns3="abbdcb3d-099a-4938-9716-09002f94320e" targetNamespace="http://schemas.microsoft.com/office/2006/metadata/properties" ma:root="true" ma:fieldsID="46c2d32a3ad19b43fd28c3035c05446c" ns2:_="" ns3:_="">
    <xsd:import namespace="47c87bbf-09cc-4240-9732-2de2d2a31a55"/>
    <xsd:import namespace="abbdcb3d-099a-4938-9716-09002f94320e"/>
    <xsd:element name="properties">
      <xsd:complexType>
        <xsd:sequence>
          <xsd:element name="documentManagement">
            <xsd:complexType>
              <xsd:all>
                <xsd:element ref="ns2:_dlc_DocId" minOccurs="0"/>
                <xsd:element ref="ns2:_dlc_DocIdUrl" minOccurs="0"/>
                <xsd:element ref="ns2:_dlc_DocIdPersistId" minOccurs="0"/>
                <xsd:element ref="ns3:Pub_x0020_Number" minOccurs="0"/>
                <xsd:element ref="ns3:Web_x0020_Viewable_x0020_Fil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87bbf-09cc-4240-9732-2de2d2a31a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bdcb3d-099a-4938-9716-09002f94320e" elementFormDefault="qualified">
    <xsd:import namespace="http://schemas.microsoft.com/office/2006/documentManagement/types"/>
    <xsd:import namespace="http://schemas.microsoft.com/office/infopath/2007/PartnerControls"/>
    <xsd:element name="Pub_x0020_Number" ma:index="11" nillable="true" ma:displayName="Pub Number" ma:description="unique identification of the content or publication" ma:indexed="true" ma:internalName="Pub_x0020_Number" ma:readOnly="false">
      <xsd:simpleType>
        <xsd:restriction base="dms:Text"/>
      </xsd:simpleType>
    </xsd:element>
    <xsd:element name="Web_x0020_Viewable_x0020_File" ma:index="12" nillable="true" ma:displayName="Web Viewable File" ma:default="FALSE" ma:internalName="Web_x0020_Viewable_x0020_File"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55DCFAB-D162-400C-A205-599A823C67FA}">
  <ds:schemaRefs>
    <ds:schemaRef ds:uri="http://schemas.microsoft.com/sharepoint/v3/contenttype/forms"/>
  </ds:schemaRefs>
</ds:datastoreItem>
</file>

<file path=customXml/itemProps2.xml><?xml version="1.0" encoding="utf-8"?>
<ds:datastoreItem xmlns:ds="http://schemas.openxmlformats.org/officeDocument/2006/customXml" ds:itemID="{232FA6E1-4146-4764-B040-9F2DC1089C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0B4EE6C-C6A7-4B6C-B201-687A2C3803FF}"/>
</file>

<file path=customXml/itemProps4.xml><?xml version="1.0" encoding="utf-8"?>
<ds:datastoreItem xmlns:ds="http://schemas.openxmlformats.org/officeDocument/2006/customXml" ds:itemID="{16B54FED-A514-4F77-8E5F-23EDA6D55B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Instructions</vt:lpstr>
      <vt:lpstr>Product Information</vt:lpstr>
      <vt:lpstr>Sheet1</vt:lpstr>
      <vt:lpstr>Summary of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280-RD001B-EN-P.xlsm</dc:title>
  <dc:creator>Peizhong Yi</dc:creator>
  <cp:lastModifiedBy>Thomas Helminiak</cp:lastModifiedBy>
  <dcterms:created xsi:type="dcterms:W3CDTF">2020-04-14T16:24:17Z</dcterms:created>
  <dcterms:modified xsi:type="dcterms:W3CDTF">2024-02-01T14:21:59Z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0x010100FE42C662B6EFA442B8D324D391AC72D4</vt:lpwstr>
  </property>
  <property fmtid="{D5CDD505-2E9C-101B-9397-08002B2CF9AE}" pid="3" name="MSIP_Label_e14c1950-b3a8-4278-88f1-6df69d73b9d5_Enabled">
    <vt:lpwstr>true</vt:lpwstr>
  </property>
  <property fmtid="{D5CDD505-2E9C-101B-9397-08002B2CF9AE}" pid="4" name="MSIP_Label_e14c1950-b3a8-4278-88f1-6df69d73b9d5_SetDate">
    <vt:lpwstr>2024-01-29T17:41:46Z</vt:lpwstr>
  </property>
  <property fmtid="{D5CDD505-2E9C-101B-9397-08002B2CF9AE}" pid="5" name="MSIP_Label_e14c1950-b3a8-4278-88f1-6df69d73b9d5_Method">
    <vt:lpwstr>Standard</vt:lpwstr>
  </property>
  <property fmtid="{D5CDD505-2E9C-101B-9397-08002B2CF9AE}" pid="6" name="MSIP_Label_e14c1950-b3a8-4278-88f1-6df69d73b9d5_Name">
    <vt:lpwstr>e14c1950-b3a8-4278-88f1-6df69d73b9d5</vt:lpwstr>
  </property>
  <property fmtid="{D5CDD505-2E9C-101B-9397-08002B2CF9AE}" pid="7" name="MSIP_Label_e14c1950-b3a8-4278-88f1-6df69d73b9d5_SiteId">
    <vt:lpwstr>855b093e-7340-45c7-9f0c-96150415893e</vt:lpwstr>
  </property>
  <property fmtid="{D5CDD505-2E9C-101B-9397-08002B2CF9AE}" pid="8" name="MSIP_Label_e14c1950-b3a8-4278-88f1-6df69d73b9d5_ActionId">
    <vt:lpwstr>b8147ddd-efff-4a42-85bd-11c8b9798c32</vt:lpwstr>
  </property>
  <property fmtid="{D5CDD505-2E9C-101B-9397-08002B2CF9AE}" pid="9" name="MSIP_Label_e14c1950-b3a8-4278-88f1-6df69d73b9d5_ContentBits">
    <vt:lpwstr>0</vt:lpwstr>
  </property>
  <property fmtid="{D5CDD505-2E9C-101B-9397-08002B2CF9AE}" pid="10" name="TaxCatchAll">
    <vt:lpwstr>1;#Public|dcecd10e-7251-4f60-a8ff-7e213ab89935</vt:lpwstr>
  </property>
  <property fmtid="{D5CDD505-2E9C-101B-9397-08002B2CF9AE}" pid="11" name="g74916a877b0498d96356c82c809a072">
    <vt:lpwstr>Public|dcecd10e-7251-4f60-a8ff-7e213ab89935</vt:lpwstr>
  </property>
  <property fmtid="{D5CDD505-2E9C-101B-9397-08002B2CF9AE}" pid="12" name="_dlc_DocIdItemGuid">
    <vt:lpwstr>b3df1ea6-4760-4253-ac83-1958c2106294</vt:lpwstr>
  </property>
  <property fmtid="{D5CDD505-2E9C-101B-9397-08002B2CF9AE}" pid="13" name="MediaServiceImageTags">
    <vt:lpwstr/>
  </property>
  <property fmtid="{D5CDD505-2E9C-101B-9397-08002B2CF9AE}" pid="14" name="lcf76f155ced4ddcb4097134ff3c332f">
    <vt:lpwstr/>
  </property>
  <property fmtid="{D5CDD505-2E9C-101B-9397-08002B2CF9AE}" pid="15" name="RA Document Classification">
    <vt:lpwstr>1;#Public|dcecd10e-7251-4f60-a8ff-7e213ab89935</vt:lpwstr>
  </property>
  <property fmtid="{D5CDD505-2E9C-101B-9397-08002B2CF9AE}" pid="16" name="Extension">
    <vt:lpwstr>xlsm</vt:lpwstr>
  </property>
</Properties>
</file>